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hdisegutl-my.sharepoint.com/personal/jcneves_iseg_ulisboa_pt/Documents/Teaching-Portuguese/Aulas-ISEG/Gestao Financeira - GEI/Tutorials2020/"/>
    </mc:Choice>
  </mc:AlternateContent>
  <xr:revisionPtr revIDLastSave="7" documentId="8_{A51227D8-D971-4DEE-B294-E9542612EC8A}" xr6:coauthVersionLast="36" xr6:coauthVersionMax="36" xr10:uidLastSave="{8C5FDAA3-6CC7-4C56-8D0F-D4A1545991C0}"/>
  <bookViews>
    <workbookView xWindow="240" yWindow="50" windowWidth="20120" windowHeight="800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repairLoad="1"/>
</workbook>
</file>

<file path=xl/calcChain.xml><?xml version="1.0" encoding="utf-8"?>
<calcChain xmlns="http://schemas.openxmlformats.org/spreadsheetml/2006/main">
  <c r="D33" i="1" l="1"/>
  <c r="D23" i="1"/>
  <c r="C23" i="1"/>
  <c r="E23" i="1" s="1"/>
  <c r="E14" i="1"/>
  <c r="E25" i="1" s="1"/>
  <c r="E7" i="1"/>
  <c r="E22" i="1" s="1"/>
  <c r="D7" i="1"/>
  <c r="D9" i="1" s="1"/>
  <c r="C7" i="1"/>
  <c r="C9" i="1" s="1"/>
  <c r="E38" i="1" l="1"/>
  <c r="E26" i="1"/>
  <c r="D22" i="1"/>
  <c r="D34" i="1" s="1"/>
  <c r="E37" i="1"/>
  <c r="E39" i="1" s="1"/>
  <c r="E40" i="1" s="1"/>
  <c r="E27" i="1"/>
  <c r="E28" i="1"/>
  <c r="C22" i="1"/>
  <c r="C34" i="1" s="1"/>
  <c r="E31" i="1"/>
  <c r="E9" i="1"/>
  <c r="E15" i="1" s="1"/>
  <c r="E17" i="1" s="1"/>
  <c r="E18" i="1" s="1"/>
  <c r="E19" i="1" s="1"/>
  <c r="E41" i="1" l="1"/>
</calcChain>
</file>

<file path=xl/sharedStrings.xml><?xml version="1.0" encoding="utf-8"?>
<sst xmlns="http://schemas.openxmlformats.org/spreadsheetml/2006/main" count="63" uniqueCount="61">
  <si>
    <t>SPORTS LINE</t>
  </si>
  <si>
    <t>TOP LINE</t>
  </si>
  <si>
    <t>TOTAL</t>
  </si>
  <si>
    <t>Variable costs</t>
  </si>
  <si>
    <t>Contribution margin</t>
  </si>
  <si>
    <t>Direct fixed costs</t>
  </si>
  <si>
    <t>Direct margin</t>
  </si>
  <si>
    <t>Common fixed costs:</t>
  </si>
  <si>
    <t>Advertising</t>
  </si>
  <si>
    <t>Utilities</t>
  </si>
  <si>
    <t>Other administrative costs</t>
  </si>
  <si>
    <t>Total of common fixed costs</t>
  </si>
  <si>
    <t>Operational profit</t>
  </si>
  <si>
    <t>Ponto crítico operacional</t>
  </si>
  <si>
    <t>Margem de segurança</t>
  </si>
  <si>
    <t>Objetivo de resultado operacional</t>
  </si>
  <si>
    <t>Acréscimo de vendas</t>
  </si>
  <si>
    <t>Acréscimo de resultados</t>
  </si>
  <si>
    <t>Financial expenses</t>
  </si>
  <si>
    <t>Profit before taxes</t>
  </si>
  <si>
    <t>Taxation</t>
  </si>
  <si>
    <t>Net profit</t>
  </si>
  <si>
    <t>Sales Revenues</t>
  </si>
  <si>
    <t>Vendas</t>
  </si>
  <si>
    <t>Custos variáveis</t>
  </si>
  <si>
    <t>Margem de contribuição</t>
  </si>
  <si>
    <t>Custos fixos</t>
  </si>
  <si>
    <t>Custos fixos comuns:</t>
  </si>
  <si>
    <t>Publicidade</t>
  </si>
  <si>
    <t>Agua, gás e eletricidade</t>
  </si>
  <si>
    <t>Outros gastos administrativos</t>
  </si>
  <si>
    <r>
      <t>Rácio de margem de contribuição (m</t>
    </r>
    <r>
      <rPr>
        <vertAlign val="subscript"/>
        <sz val="10"/>
        <color theme="1"/>
        <rFont val="Calibri"/>
        <family val="2"/>
      </rPr>
      <t>i</t>
    </r>
    <r>
      <rPr>
        <sz val="10"/>
        <color theme="1"/>
        <rFont val="Calibri"/>
        <family val="2"/>
      </rPr>
      <t>)</t>
    </r>
  </si>
  <si>
    <r>
      <t>Peso das vendas (V</t>
    </r>
    <r>
      <rPr>
        <vertAlign val="subscript"/>
        <sz val="10"/>
        <color theme="1"/>
        <rFont val="Calibri"/>
        <family val="2"/>
      </rPr>
      <t>i</t>
    </r>
    <r>
      <rPr>
        <sz val="10"/>
        <color theme="1"/>
        <rFont val="Calibri"/>
        <family val="2"/>
      </rPr>
      <t>)</t>
    </r>
  </si>
  <si>
    <t>Gastos fixos comuns</t>
  </si>
  <si>
    <t>Resultado operacional</t>
  </si>
  <si>
    <t>Gastos financeiros</t>
  </si>
  <si>
    <t>Resultados antes de impostos</t>
  </si>
  <si>
    <t>Impostos sobre lucros</t>
  </si>
  <si>
    <t>Resultado líquido</t>
  </si>
  <si>
    <t>Margem direta</t>
  </si>
  <si>
    <t>Gastos fixos operacionais</t>
  </si>
  <si>
    <t>m% = Margem de contribuição / Vendas</t>
  </si>
  <si>
    <t>Margem de segurança operacional</t>
  </si>
  <si>
    <t>PCO=Gastos fixos / m%</t>
  </si>
  <si>
    <t>(Vendas-PCO)/Vendas</t>
  </si>
  <si>
    <t>Vendas necessárias alcançar o objetivo</t>
  </si>
  <si>
    <t>ANÁLISE OPERACIONAL</t>
  </si>
  <si>
    <t>ANÁLISE TOTAL</t>
  </si>
  <si>
    <t>Gastos fixos totais</t>
  </si>
  <si>
    <t>Rácio de margem de contribuição</t>
  </si>
  <si>
    <t>Objetivo de vendas = (Gastos fixos + Objetivo de RO)/m%</t>
  </si>
  <si>
    <t>Ponto crítico</t>
  </si>
  <si>
    <t>Peso da parte financeira</t>
  </si>
  <si>
    <t>em EUR</t>
  </si>
  <si>
    <t>DESPORTIVA</t>
  </si>
  <si>
    <t>LUXO</t>
  </si>
  <si>
    <t>LINHAS DE PRODUTOS</t>
  </si>
  <si>
    <t>m%</t>
  </si>
  <si>
    <t>(Gastos fixos operacionais + Gastos financeiros</t>
  </si>
  <si>
    <t>PC=(Gastos fixos operacionais + Gastos financeiros/m%</t>
  </si>
  <si>
    <t>(Vendas-PC)/Vendas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</si>
</sst>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vertAlign val="subscript"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3" fontId="2" fillId="0" borderId="0" xfId="0" applyNumberFormat="1" applyFont="1"/>
    <xf numFmtId="164" fontId="2" fillId="0" borderId="0" xfId="1" applyNumberFormat="1" applyFont="1"/>
    <xf numFmtId="165" fontId="2" fillId="0" borderId="0" xfId="1" applyNumberFormat="1" applyFont="1"/>
    <xf numFmtId="3" fontId="3" fillId="0" borderId="2" xfId="0" applyNumberFormat="1" applyFont="1" applyBorder="1"/>
    <xf numFmtId="0" fontId="2" fillId="0" borderId="0" xfId="0" quotePrefix="1" applyFont="1"/>
    <xf numFmtId="9" fontId="2" fillId="0" borderId="0" xfId="1" applyFont="1"/>
    <xf numFmtId="164" fontId="2" fillId="0" borderId="0" xfId="0" applyNumberFormat="1" applyFont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2" fillId="0" borderId="4" xfId="0" applyFont="1" applyBorder="1"/>
    <xf numFmtId="3" fontId="2" fillId="0" borderId="4" xfId="0" applyNumberFormat="1" applyFont="1" applyBorder="1" applyAlignment="1">
      <alignment horizontal="right"/>
    </xf>
    <xf numFmtId="0" fontId="2" fillId="0" borderId="6" xfId="0" applyFont="1" applyBorder="1"/>
    <xf numFmtId="3" fontId="2" fillId="0" borderId="6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 indent="1"/>
    </xf>
    <xf numFmtId="3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 indent="1"/>
    </xf>
    <xf numFmtId="3" fontId="3" fillId="0" borderId="5" xfId="0" applyNumberFormat="1" applyFont="1" applyBorder="1" applyAlignment="1">
      <alignment horizontal="right"/>
    </xf>
    <xf numFmtId="0" fontId="3" fillId="0" borderId="6" xfId="0" applyFont="1" applyBorder="1"/>
    <xf numFmtId="0" fontId="2" fillId="0" borderId="3" xfId="0" applyFont="1" applyBorder="1" applyAlignment="1">
      <alignment horizontal="left" indent="1"/>
    </xf>
    <xf numFmtId="3" fontId="2" fillId="0" borderId="3" xfId="0" applyNumberFormat="1" applyFont="1" applyBorder="1" applyAlignment="1">
      <alignment horizontal="right"/>
    </xf>
    <xf numFmtId="0" fontId="3" fillId="0" borderId="7" xfId="0" applyFont="1" applyBorder="1"/>
    <xf numFmtId="0" fontId="2" fillId="0" borderId="7" xfId="0" applyFont="1" applyBorder="1"/>
    <xf numFmtId="3" fontId="2" fillId="0" borderId="1" xfId="0" applyNumberFormat="1" applyFont="1" applyBorder="1"/>
    <xf numFmtId="3" fontId="2" fillId="0" borderId="0" xfId="0" applyNumberFormat="1" applyFont="1" applyBorder="1"/>
    <xf numFmtId="0" fontId="3" fillId="0" borderId="8" xfId="0" applyFont="1" applyBorder="1" applyAlignment="1">
      <alignment horizontal="left" indent="1"/>
    </xf>
    <xf numFmtId="3" fontId="2" fillId="0" borderId="4" xfId="0" applyNumberFormat="1" applyFont="1" applyBorder="1"/>
    <xf numFmtId="3" fontId="2" fillId="0" borderId="5" xfId="0" applyNumberFormat="1" applyFont="1" applyBorder="1" applyAlignment="1">
      <alignment horizontal="right"/>
    </xf>
    <xf numFmtId="3" fontId="3" fillId="0" borderId="9" xfId="0" applyNumberFormat="1" applyFont="1" applyBorder="1"/>
    <xf numFmtId="0" fontId="2" fillId="0" borderId="7" xfId="0" applyFont="1" applyBorder="1" applyAlignment="1">
      <alignment horizontal="left" indent="1"/>
    </xf>
    <xf numFmtId="0" fontId="3" fillId="0" borderId="7" xfId="0" applyFont="1" applyBorder="1" applyAlignment="1">
      <alignment horizontal="left" indent="1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topLeftCell="A25" workbookViewId="0">
      <selection activeCell="B40" sqref="B40"/>
    </sheetView>
  </sheetViews>
  <sheetFormatPr defaultRowHeight="13" x14ac:dyDescent="0.3"/>
  <cols>
    <col min="1" max="1" width="24.90625" style="1" bestFit="1" customWidth="1"/>
    <col min="2" max="2" width="35.26953125" style="1" bestFit="1" customWidth="1"/>
    <col min="3" max="3" width="11.54296875" style="1" bestFit="1" customWidth="1"/>
    <col min="4" max="4" width="11.54296875" style="1" customWidth="1"/>
    <col min="5" max="5" width="12.1796875" style="1" customWidth="1"/>
    <col min="6" max="16384" width="8.7265625" style="1"/>
  </cols>
  <sheetData>
    <row r="1" spans="1:5" x14ac:dyDescent="0.3">
      <c r="C1" s="2" t="s">
        <v>0</v>
      </c>
      <c r="D1" s="2" t="s">
        <v>1</v>
      </c>
      <c r="E1" s="2" t="s">
        <v>2</v>
      </c>
    </row>
    <row r="2" spans="1:5" ht="13.5" thickBot="1" x14ac:dyDescent="0.35">
      <c r="C2" s="2"/>
      <c r="D2" s="2"/>
      <c r="E2" s="2"/>
    </row>
    <row r="3" spans="1:5" x14ac:dyDescent="0.3">
      <c r="A3" s="37"/>
      <c r="B3" s="37"/>
      <c r="C3" s="36" t="s">
        <v>56</v>
      </c>
      <c r="D3" s="36"/>
      <c r="E3" s="11" t="s">
        <v>2</v>
      </c>
    </row>
    <row r="4" spans="1:5" ht="13.5" thickBot="1" x14ac:dyDescent="0.35">
      <c r="A4" s="38"/>
      <c r="B4" s="38"/>
      <c r="C4" s="12" t="s">
        <v>54</v>
      </c>
      <c r="D4" s="13" t="s">
        <v>55</v>
      </c>
      <c r="E4" s="14" t="s">
        <v>53</v>
      </c>
    </row>
    <row r="5" spans="1:5" x14ac:dyDescent="0.3">
      <c r="A5" s="15" t="s">
        <v>22</v>
      </c>
      <c r="B5" s="15" t="s">
        <v>23</v>
      </c>
      <c r="C5" s="16">
        <v>3000000</v>
      </c>
      <c r="D5" s="16">
        <v>1800000</v>
      </c>
      <c r="E5" s="16">
        <v>4800000</v>
      </c>
    </row>
    <row r="6" spans="1:5" x14ac:dyDescent="0.3">
      <c r="A6" s="17" t="s">
        <v>3</v>
      </c>
      <c r="B6" s="17" t="s">
        <v>24</v>
      </c>
      <c r="C6" s="18">
        <v>750000</v>
      </c>
      <c r="D6" s="18">
        <v>900000</v>
      </c>
      <c r="E6" s="18">
        <v>1650000</v>
      </c>
    </row>
    <row r="7" spans="1:5" s="3" customFormat="1" x14ac:dyDescent="0.3">
      <c r="A7" s="19" t="s">
        <v>4</v>
      </c>
      <c r="B7" s="19" t="s">
        <v>25</v>
      </c>
      <c r="C7" s="20">
        <f>+C5-C6</f>
        <v>2250000</v>
      </c>
      <c r="D7" s="20">
        <f>+D5-D6</f>
        <v>900000</v>
      </c>
      <c r="E7" s="20">
        <f>+E5-E6</f>
        <v>3150000</v>
      </c>
    </row>
    <row r="8" spans="1:5" x14ac:dyDescent="0.3">
      <c r="A8" s="17" t="s">
        <v>5</v>
      </c>
      <c r="B8" s="17" t="s">
        <v>26</v>
      </c>
      <c r="C8" s="18">
        <v>1500000</v>
      </c>
      <c r="D8" s="18">
        <v>500000</v>
      </c>
      <c r="E8" s="18">
        <v>2000000</v>
      </c>
    </row>
    <row r="9" spans="1:5" s="3" customFormat="1" ht="13.5" thickBot="1" x14ac:dyDescent="0.35">
      <c r="A9" s="21" t="s">
        <v>6</v>
      </c>
      <c r="B9" s="21" t="s">
        <v>39</v>
      </c>
      <c r="C9" s="22">
        <f>+C7-C8</f>
        <v>750000</v>
      </c>
      <c r="D9" s="22">
        <f>+D7-D8</f>
        <v>400000</v>
      </c>
      <c r="E9" s="22">
        <f>+E7-E8</f>
        <v>1150000</v>
      </c>
    </row>
    <row r="10" spans="1:5" x14ac:dyDescent="0.3">
      <c r="A10" s="23" t="s">
        <v>7</v>
      </c>
      <c r="B10" s="26" t="s">
        <v>27</v>
      </c>
      <c r="C10" s="28"/>
      <c r="D10" s="28"/>
      <c r="E10" s="31"/>
    </row>
    <row r="11" spans="1:5" x14ac:dyDescent="0.3">
      <c r="A11" s="17" t="s">
        <v>8</v>
      </c>
      <c r="B11" s="27" t="s">
        <v>28</v>
      </c>
      <c r="C11" s="29"/>
      <c r="D11" s="29"/>
      <c r="E11" s="18">
        <v>15000</v>
      </c>
    </row>
    <row r="12" spans="1:5" x14ac:dyDescent="0.3">
      <c r="A12" s="17" t="s">
        <v>9</v>
      </c>
      <c r="B12" s="27" t="s">
        <v>29</v>
      </c>
      <c r="C12" s="29"/>
      <c r="D12" s="29"/>
      <c r="E12" s="18">
        <v>30000</v>
      </c>
    </row>
    <row r="13" spans="1:5" ht="13.5" thickBot="1" x14ac:dyDescent="0.35">
      <c r="A13" s="17" t="s">
        <v>10</v>
      </c>
      <c r="B13" s="27" t="s">
        <v>30</v>
      </c>
      <c r="C13" s="29"/>
      <c r="D13" s="29"/>
      <c r="E13" s="32">
        <v>550000</v>
      </c>
    </row>
    <row r="14" spans="1:5" ht="13.5" thickBot="1" x14ac:dyDescent="0.35">
      <c r="A14" s="24" t="s">
        <v>11</v>
      </c>
      <c r="B14" s="34" t="s">
        <v>33</v>
      </c>
      <c r="C14" s="29"/>
      <c r="D14" s="29"/>
      <c r="E14" s="25">
        <f>SUM(E11:E13)</f>
        <v>595000</v>
      </c>
    </row>
    <row r="15" spans="1:5" s="3" customFormat="1" ht="13.5" thickBot="1" x14ac:dyDescent="0.35">
      <c r="A15" s="21" t="s">
        <v>12</v>
      </c>
      <c r="B15" s="35" t="s">
        <v>34</v>
      </c>
      <c r="C15" s="29"/>
      <c r="D15" s="29"/>
      <c r="E15" s="22">
        <f>+E9-E14</f>
        <v>555000</v>
      </c>
    </row>
    <row r="16" spans="1:5" x14ac:dyDescent="0.3">
      <c r="A16" s="17" t="s">
        <v>18</v>
      </c>
      <c r="B16" s="27" t="s">
        <v>35</v>
      </c>
      <c r="C16" s="29"/>
      <c r="D16" s="29"/>
      <c r="E16" s="16">
        <v>240000</v>
      </c>
    </row>
    <row r="17" spans="1:6" s="3" customFormat="1" ht="13.5" thickBot="1" x14ac:dyDescent="0.35">
      <c r="A17" s="21" t="s">
        <v>19</v>
      </c>
      <c r="B17" s="35" t="s">
        <v>36</v>
      </c>
      <c r="C17" s="29"/>
      <c r="D17" s="29"/>
      <c r="E17" s="22">
        <f>+E15-E16</f>
        <v>315000</v>
      </c>
    </row>
    <row r="18" spans="1:6" x14ac:dyDescent="0.3">
      <c r="A18" s="17" t="s">
        <v>20</v>
      </c>
      <c r="B18" s="27" t="s">
        <v>37</v>
      </c>
      <c r="C18" s="29"/>
      <c r="D18" s="29"/>
      <c r="E18" s="17">
        <f>0.25*E17</f>
        <v>78750</v>
      </c>
    </row>
    <row r="19" spans="1:6" s="3" customFormat="1" ht="13.5" thickBot="1" x14ac:dyDescent="0.35">
      <c r="A19" s="21" t="s">
        <v>21</v>
      </c>
      <c r="B19" s="30" t="s">
        <v>38</v>
      </c>
      <c r="C19" s="7"/>
      <c r="D19" s="33"/>
      <c r="E19" s="22">
        <f>+E17-E18</f>
        <v>236250</v>
      </c>
    </row>
    <row r="20" spans="1:6" x14ac:dyDescent="0.3">
      <c r="E20" s="4"/>
    </row>
    <row r="21" spans="1:6" x14ac:dyDescent="0.3">
      <c r="B21" s="3" t="s">
        <v>46</v>
      </c>
      <c r="E21" s="4"/>
    </row>
    <row r="22" spans="1:6" ht="15" x14ac:dyDescent="0.4">
      <c r="B22" s="1" t="s">
        <v>31</v>
      </c>
      <c r="C22" s="5">
        <f>+C7/C5</f>
        <v>0.75</v>
      </c>
      <c r="D22" s="5">
        <f>+D7/D5</f>
        <v>0.5</v>
      </c>
      <c r="E22" s="6">
        <f>+E7/E5</f>
        <v>0.65625</v>
      </c>
      <c r="F22" s="8" t="s">
        <v>41</v>
      </c>
    </row>
    <row r="23" spans="1:6" ht="15" x14ac:dyDescent="0.4">
      <c r="B23" s="1" t="s">
        <v>32</v>
      </c>
      <c r="C23" s="5">
        <f>+C5/$E$5</f>
        <v>0.625</v>
      </c>
      <c r="D23" s="5">
        <f>+D5/$E$5</f>
        <v>0.375</v>
      </c>
      <c r="E23" s="5">
        <f>+C23+D23</f>
        <v>1</v>
      </c>
    </row>
    <row r="25" spans="1:6" x14ac:dyDescent="0.3">
      <c r="B25" s="1" t="s">
        <v>40</v>
      </c>
      <c r="E25" s="4">
        <f>+E8+E14</f>
        <v>2595000</v>
      </c>
    </row>
    <row r="26" spans="1:6" x14ac:dyDescent="0.3">
      <c r="B26" s="1" t="s">
        <v>49</v>
      </c>
      <c r="E26" s="6">
        <f>+$E$22</f>
        <v>0.65625</v>
      </c>
    </row>
    <row r="27" spans="1:6" x14ac:dyDescent="0.3">
      <c r="B27" s="1" t="s">
        <v>13</v>
      </c>
      <c r="E27" s="4">
        <f>E25/E22</f>
        <v>3954285.7142857141</v>
      </c>
      <c r="F27" s="1" t="s">
        <v>43</v>
      </c>
    </row>
    <row r="28" spans="1:6" x14ac:dyDescent="0.3">
      <c r="B28" s="1" t="s">
        <v>42</v>
      </c>
      <c r="E28" s="5">
        <f>(E5-E27)/E5</f>
        <v>0.17619047619047623</v>
      </c>
      <c r="F28" s="1" t="s">
        <v>44</v>
      </c>
    </row>
    <row r="30" spans="1:6" x14ac:dyDescent="0.3">
      <c r="B30" s="1" t="s">
        <v>15</v>
      </c>
      <c r="E30" s="4">
        <v>800000</v>
      </c>
    </row>
    <row r="31" spans="1:6" x14ac:dyDescent="0.3">
      <c r="B31" s="1" t="s">
        <v>45</v>
      </c>
      <c r="E31" s="4">
        <f>(E30+E14+E8)/E22</f>
        <v>5173333.333333333</v>
      </c>
      <c r="F31" s="1" t="s">
        <v>50</v>
      </c>
    </row>
    <row r="33" spans="2:6" x14ac:dyDescent="0.3">
      <c r="B33" s="1" t="s">
        <v>16</v>
      </c>
      <c r="C33" s="4">
        <v>100000</v>
      </c>
      <c r="D33" s="4">
        <f>+C33</f>
        <v>100000</v>
      </c>
    </row>
    <row r="34" spans="2:6" x14ac:dyDescent="0.3">
      <c r="B34" s="1" t="s">
        <v>17</v>
      </c>
      <c r="C34" s="4">
        <f>+C33*C22</f>
        <v>75000</v>
      </c>
      <c r="D34" s="4">
        <f>+D33*D22</f>
        <v>50000</v>
      </c>
    </row>
    <row r="36" spans="2:6" x14ac:dyDescent="0.3">
      <c r="B36" s="3" t="s">
        <v>47</v>
      </c>
    </row>
    <row r="37" spans="2:6" x14ac:dyDescent="0.3">
      <c r="B37" s="1" t="s">
        <v>48</v>
      </c>
      <c r="E37" s="4">
        <f>+E25+E16</f>
        <v>2835000</v>
      </c>
      <c r="F37" s="8" t="s">
        <v>58</v>
      </c>
    </row>
    <row r="38" spans="2:6" x14ac:dyDescent="0.3">
      <c r="B38" s="1" t="s">
        <v>49</v>
      </c>
      <c r="E38" s="6">
        <f>+$E$22</f>
        <v>0.65625</v>
      </c>
      <c r="F38" s="1" t="s">
        <v>57</v>
      </c>
    </row>
    <row r="39" spans="2:6" x14ac:dyDescent="0.3">
      <c r="B39" s="1" t="s">
        <v>51</v>
      </c>
      <c r="E39" s="4">
        <f>+E37/E38</f>
        <v>4320000</v>
      </c>
      <c r="F39" s="8" t="s">
        <v>59</v>
      </c>
    </row>
    <row r="40" spans="2:6" x14ac:dyDescent="0.3">
      <c r="B40" s="1" t="s">
        <v>14</v>
      </c>
      <c r="E40" s="5">
        <f>(E5-E39)/E5</f>
        <v>0.1</v>
      </c>
      <c r="F40" s="1" t="s">
        <v>60</v>
      </c>
    </row>
    <row r="41" spans="2:6" x14ac:dyDescent="0.3">
      <c r="B41" s="1" t="s">
        <v>52</v>
      </c>
      <c r="E41" s="10">
        <f>+E28-E40</f>
        <v>7.6190476190476225E-2</v>
      </c>
      <c r="F41" s="9"/>
    </row>
  </sheetData>
  <mergeCells count="3">
    <mergeCell ref="C3:D3"/>
    <mergeCell ref="A3:A4"/>
    <mergeCell ref="B3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BCEE50967BDA45BD9115280A2AEE39" ma:contentTypeVersion="10" ma:contentTypeDescription="Create a new document." ma:contentTypeScope="" ma:versionID="a870198e0bf47334bbc38f37f32e30e3">
  <xsd:schema xmlns:xsd="http://www.w3.org/2001/XMLSchema" xmlns:xs="http://www.w3.org/2001/XMLSchema" xmlns:p="http://schemas.microsoft.com/office/2006/metadata/properties" xmlns:ns3="cc717987-0b32-45f3-8c53-7a73edeea497" targetNamespace="http://schemas.microsoft.com/office/2006/metadata/properties" ma:root="true" ma:fieldsID="c3715dfebd2ca36090439a5f949a6d69" ns3:_="">
    <xsd:import namespace="cc717987-0b32-45f3-8c53-7a73edeea49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717987-0b32-45f3-8c53-7a73edeea4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F91378-B41F-428A-9368-6224D1ACA1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717987-0b32-45f3-8c53-7a73edeea4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E972CD-0283-4877-910F-559036D181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56E38B-366B-41A4-AC28-5307E1913020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cc717987-0b32-45f3-8c53-7a73edeea497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jcneves</dc:creator>
  <cp:lastModifiedBy>Administrator</cp:lastModifiedBy>
  <dcterms:created xsi:type="dcterms:W3CDTF">2011-11-01T17:59:18Z</dcterms:created>
  <dcterms:modified xsi:type="dcterms:W3CDTF">2020-11-06T12:49:20Z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0x0101006DBCEE50967BDA45BD9115280A2AEE39</vt:lpwstr>
  </property>
</Properties>
</file>